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200" windowHeight="6735" activeTab="2"/>
  </bookViews>
  <sheets>
    <sheet name="Supreme Court" sheetId="1" r:id="rId1"/>
    <sheet name="Data for HC" sheetId="2" r:id="rId2"/>
    <sheet name="Data for Subordinate Courts" sheetId="3" r:id="rId3"/>
    <sheet name="Summary" sheetId="4" r:id="rId4"/>
  </sheets>
  <calcPr calcId="125725"/>
</workbook>
</file>

<file path=xl/calcChain.xml><?xml version="1.0" encoding="utf-8"?>
<calcChain xmlns="http://schemas.openxmlformats.org/spreadsheetml/2006/main">
  <c r="I11" i="4"/>
  <c r="I7"/>
  <c r="I8"/>
  <c r="I9"/>
  <c r="I6"/>
  <c r="E11"/>
  <c r="D11"/>
  <c r="C11"/>
  <c r="B11"/>
  <c r="D9"/>
  <c r="C9"/>
  <c r="B9"/>
  <c r="E9" s="1"/>
  <c r="F9" s="1"/>
  <c r="E7"/>
  <c r="F7" s="1"/>
  <c r="E6"/>
  <c r="F6" s="1"/>
  <c r="D8"/>
  <c r="C8"/>
  <c r="B8"/>
  <c r="E4"/>
  <c r="E3"/>
  <c r="K8" i="2"/>
  <c r="K9" s="1"/>
  <c r="K10" s="1"/>
  <c r="K11" s="1"/>
  <c r="K12" s="1"/>
  <c r="K13" s="1"/>
  <c r="K14" s="1"/>
  <c r="K15" s="1"/>
  <c r="K8" i="3"/>
  <c r="K9" s="1"/>
  <c r="K10" s="1"/>
  <c r="K11" s="1"/>
  <c r="K12" s="1"/>
  <c r="K13" s="1"/>
  <c r="K14" s="1"/>
  <c r="K15" s="1"/>
  <c r="K7"/>
  <c r="K7" i="2"/>
  <c r="K6" i="1"/>
  <c r="K7"/>
  <c r="K8"/>
  <c r="K9" s="1"/>
  <c r="K10" s="1"/>
  <c r="K11" s="1"/>
  <c r="K12" s="1"/>
  <c r="K13" s="1"/>
  <c r="K14" s="1"/>
  <c r="K15" s="1"/>
  <c r="H7"/>
  <c r="H8"/>
  <c r="H9"/>
  <c r="H10"/>
  <c r="H11"/>
  <c r="H12"/>
  <c r="H13"/>
  <c r="H14"/>
  <c r="H15"/>
  <c r="H6"/>
  <c r="H7" i="2"/>
  <c r="H8"/>
  <c r="H9"/>
  <c r="H10"/>
  <c r="H11"/>
  <c r="H12"/>
  <c r="H13"/>
  <c r="H14"/>
  <c r="H15"/>
  <c r="H6"/>
  <c r="H7" i="3"/>
  <c r="H8"/>
  <c r="H9"/>
  <c r="H10"/>
  <c r="H11"/>
  <c r="H12"/>
  <c r="H13"/>
  <c r="H14"/>
  <c r="H15"/>
  <c r="H6"/>
  <c r="E8" i="4" l="1"/>
  <c r="F8" s="1"/>
  <c r="J7" i="2"/>
  <c r="J8"/>
  <c r="J9"/>
  <c r="J10"/>
  <c r="J11"/>
  <c r="J12"/>
  <c r="J13"/>
  <c r="J14"/>
  <c r="J15"/>
  <c r="J6"/>
  <c r="K6" s="1"/>
  <c r="I7"/>
  <c r="I8"/>
  <c r="I9"/>
  <c r="I10"/>
  <c r="I11"/>
  <c r="I12"/>
  <c r="I13"/>
  <c r="I14"/>
  <c r="I15"/>
  <c r="I6"/>
  <c r="J7" i="3"/>
  <c r="J8"/>
  <c r="J9"/>
  <c r="J10"/>
  <c r="J11"/>
  <c r="J12"/>
  <c r="J13"/>
  <c r="J14"/>
  <c r="J15"/>
  <c r="J6"/>
  <c r="K6" s="1"/>
  <c r="I7"/>
  <c r="I8"/>
  <c r="I9"/>
  <c r="I10"/>
  <c r="I11"/>
  <c r="I12"/>
  <c r="I13"/>
  <c r="I14"/>
  <c r="I15"/>
  <c r="I6"/>
  <c r="B8"/>
  <c r="B9"/>
  <c r="B10"/>
  <c r="B11"/>
  <c r="B12"/>
  <c r="B13"/>
  <c r="B14"/>
  <c r="B15"/>
  <c r="B7"/>
  <c r="B8" i="2"/>
  <c r="B9"/>
  <c r="B10"/>
  <c r="B11"/>
  <c r="B12"/>
  <c r="B13"/>
  <c r="B14"/>
  <c r="B7"/>
  <c r="J9" i="1"/>
  <c r="J13"/>
  <c r="I7"/>
  <c r="J7" s="1"/>
  <c r="I8"/>
  <c r="J8" s="1"/>
  <c r="I9"/>
  <c r="I10"/>
  <c r="J10" s="1"/>
  <c r="I11"/>
  <c r="J11" s="1"/>
  <c r="I12"/>
  <c r="J12" s="1"/>
  <c r="I13"/>
  <c r="I14"/>
  <c r="J14" s="1"/>
  <c r="I15"/>
  <c r="J15" s="1"/>
  <c r="I6"/>
  <c r="J6" s="1"/>
  <c r="B8"/>
  <c r="B9"/>
  <c r="B10"/>
  <c r="B11"/>
  <c r="B12"/>
  <c r="B13"/>
  <c r="B14"/>
  <c r="B15"/>
  <c r="B7"/>
  <c r="A7" i="3"/>
  <c r="A8" s="1"/>
  <c r="A9" s="1"/>
  <c r="A10" s="1"/>
  <c r="A11" s="1"/>
  <c r="A12" s="1"/>
  <c r="A13" s="1"/>
  <c r="A14" s="1"/>
  <c r="A15" s="1"/>
  <c r="A7" i="2"/>
  <c r="A8" s="1"/>
  <c r="A9" s="1"/>
  <c r="A10" s="1"/>
  <c r="A11" s="1"/>
  <c r="A12" s="1"/>
  <c r="A13" s="1"/>
  <c r="A14" s="1"/>
  <c r="A15" s="1"/>
  <c r="A7" i="1" l="1"/>
  <c r="A8" s="1"/>
  <c r="A9" s="1"/>
  <c r="A10" s="1"/>
  <c r="A11" s="1"/>
  <c r="A12" s="1"/>
  <c r="A13" s="1"/>
  <c r="A14" s="1"/>
  <c r="A15" s="1"/>
  <c r="B15" i="2"/>
</calcChain>
</file>

<file path=xl/sharedStrings.xml><?xml version="1.0" encoding="utf-8"?>
<sst xmlns="http://schemas.openxmlformats.org/spreadsheetml/2006/main" count="76" uniqueCount="41">
  <si>
    <t>Year</t>
  </si>
  <si>
    <t>Op. Bal</t>
  </si>
  <si>
    <t>Institution</t>
  </si>
  <si>
    <t>Disposal</t>
  </si>
  <si>
    <t>Pending</t>
  </si>
  <si>
    <t>Average. Disposal rate</t>
  </si>
  <si>
    <t>Missed Disposal</t>
  </si>
  <si>
    <t>Balance could have been</t>
  </si>
  <si>
    <t>Working strength of judges</t>
  </si>
  <si>
    <t>Vacancies</t>
  </si>
  <si>
    <t>Sanctioned Strength of Judges</t>
  </si>
  <si>
    <t>Data is taken from quarterly reports provided by Supreme Court.</t>
  </si>
  <si>
    <t>This data is for Supreme Court</t>
  </si>
  <si>
    <t>This data is for Subordinate Courts.</t>
  </si>
  <si>
    <t>Data is taken from quarterly reports provided by High Courts.</t>
  </si>
  <si>
    <t>http://supremecourtofindia.nic.in/courtnews.htm</t>
  </si>
  <si>
    <t>Subordinate Courts</t>
  </si>
  <si>
    <t>FROM 2006 to 2015</t>
  </si>
  <si>
    <t>High Courts</t>
  </si>
  <si>
    <t>Supreme Court</t>
  </si>
  <si>
    <t>Summary</t>
  </si>
  <si>
    <t>Average Percent vacancies</t>
  </si>
  <si>
    <t>Total Cases Instituted</t>
  </si>
  <si>
    <t>Total cases Disposed</t>
  </si>
  <si>
    <t>Increase in pendency</t>
  </si>
  <si>
    <t>Missed disposal due to vacancies</t>
  </si>
  <si>
    <t>Pending cases</t>
  </si>
  <si>
    <t>Average per year</t>
  </si>
  <si>
    <t xml:space="preserve">Shailesh Gandhi  </t>
  </si>
  <si>
    <t>Former Central Information Commissioner</t>
  </si>
  <si>
    <t>shaileshgan@gmail.com</t>
  </si>
  <si>
    <t xml:space="preserve">            Supreme Court</t>
  </si>
  <si>
    <t xml:space="preserve">    Lower Courts</t>
  </si>
  <si>
    <t xml:space="preserve">      Total</t>
  </si>
  <si>
    <t xml:space="preserve"> Indicates that by 2012 there would have been no backlog</t>
  </si>
  <si>
    <t xml:space="preserve"> Indicates that by 2013 there would have been no backlog</t>
  </si>
  <si>
    <t>Balance pending could have been</t>
  </si>
  <si>
    <t>In June 2017 sanctioned positions1079 and vacancy 408  HT 27 June</t>
  </si>
  <si>
    <t>In June 2017 sanctioned 22258 and vacancy 5875- HT 27 June 2017</t>
  </si>
  <si>
    <t>This data is for High Courts</t>
  </si>
  <si>
    <t>Backlog would have been less than three months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</si>
</sst>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9" fontId="0" fillId="0" borderId="0" xfId="0" applyNumberFormat="1"/>
    <xf numFmtId="0" fontId="3" fillId="0" borderId="0" xfId="0" applyFont="1"/>
    <xf numFmtId="0" fontId="4" fillId="0" borderId="0" xfId="2" applyFont="1" applyAlignment="1" applyProtection="1"/>
    <xf numFmtId="3" fontId="0" fillId="0" borderId="0" xfId="0" applyNumberFormat="1"/>
    <xf numFmtId="0" fontId="2" fillId="0" borderId="0" xfId="2" applyAlignment="1" applyProtection="1">
      <alignment wrapText="1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1" fontId="5" fillId="0" borderId="0" xfId="0" applyNumberFormat="1" applyFont="1"/>
    <xf numFmtId="9" fontId="5" fillId="0" borderId="0" xfId="1" applyFont="1"/>
    <xf numFmtId="9" fontId="5" fillId="0" borderId="0" xfId="0" applyNumberFormat="1" applyFont="1"/>
    <xf numFmtId="0" fontId="6" fillId="0" borderId="0" xfId="0" applyFont="1"/>
    <xf numFmtId="1" fontId="3" fillId="0" borderId="0" xfId="0" applyNumberFormat="1" applyFont="1"/>
    <xf numFmtId="0" fontId="5" fillId="0" borderId="0" xfId="0" applyFont="1" applyFill="1" applyAlignment="1">
      <alignment wrapText="1"/>
    </xf>
    <xf numFmtId="0" fontId="0" fillId="0" borderId="0" xfId="0" applyFill="1"/>
    <xf numFmtId="9" fontId="0" fillId="0" borderId="0" xfId="0" applyNumberFormat="1" applyFill="1"/>
    <xf numFmtId="0" fontId="5" fillId="0" borderId="0" xfId="0" applyFont="1" applyAlignment="1">
      <alignment horizontal="left"/>
    </xf>
    <xf numFmtId="9" fontId="3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upremecourtofindia.nic.in/courtnew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upremecourtofindia.nic.in/courtnews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upremecourtofindia.nic.in/courtnews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haileshg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zoomScale="85" zoomScaleNormal="85" workbookViewId="0">
      <selection activeCell="L11" sqref="L11"/>
    </sheetView>
  </sheetViews>
  <sheetFormatPr defaultRowHeight="15"/>
  <cols>
    <col min="6" max="6" width="10.140625" customWidth="1"/>
    <col min="8" max="8" width="10" customWidth="1"/>
    <col min="12" max="12" width="10.28515625" customWidth="1"/>
  </cols>
  <sheetData>
    <row r="1" spans="1:13" ht="15.75">
      <c r="A1" s="19" t="s">
        <v>11</v>
      </c>
      <c r="B1" s="19"/>
      <c r="C1" s="19"/>
      <c r="D1" s="19"/>
      <c r="E1" s="19"/>
      <c r="F1" s="19"/>
      <c r="G1" s="19"/>
      <c r="H1" s="9"/>
      <c r="I1" s="9"/>
      <c r="J1" s="9"/>
      <c r="K1" s="9"/>
      <c r="L1" s="9"/>
      <c r="M1" s="9"/>
    </row>
    <row r="2" spans="1:13" ht="15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75">
      <c r="A3" s="9"/>
      <c r="B3" s="9"/>
      <c r="C3" s="9"/>
      <c r="D3" s="9"/>
      <c r="E3" s="9"/>
      <c r="F3" s="14" t="s">
        <v>35</v>
      </c>
      <c r="I3" s="9"/>
      <c r="J3" s="9"/>
      <c r="K3" s="9"/>
      <c r="L3" s="9"/>
      <c r="M3" s="9"/>
    </row>
    <row r="4" spans="1:13" ht="15.75">
      <c r="A4" s="4" t="s">
        <v>19</v>
      </c>
      <c r="B4" s="4"/>
      <c r="C4" s="9"/>
      <c r="D4" s="5" t="s">
        <v>15</v>
      </c>
      <c r="E4" s="4"/>
      <c r="F4" s="4"/>
      <c r="G4" s="4"/>
      <c r="H4" s="9"/>
      <c r="I4" s="4"/>
      <c r="J4" s="4" t="s">
        <v>17</v>
      </c>
      <c r="K4" s="9"/>
      <c r="L4" s="9"/>
      <c r="M4" s="9"/>
    </row>
    <row r="5" spans="1:13" ht="6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10" t="s">
        <v>10</v>
      </c>
      <c r="G5" s="10" t="s">
        <v>8</v>
      </c>
      <c r="H5" s="10" t="s">
        <v>9</v>
      </c>
      <c r="I5" s="10" t="s">
        <v>5</v>
      </c>
      <c r="J5" s="10" t="s">
        <v>6</v>
      </c>
      <c r="K5" s="10" t="s">
        <v>7</v>
      </c>
      <c r="L5" s="10"/>
      <c r="M5" s="9"/>
    </row>
    <row r="6" spans="1:13" ht="15.75">
      <c r="A6" s="9">
        <v>2006</v>
      </c>
      <c r="B6" s="9">
        <v>34481</v>
      </c>
      <c r="C6" s="9">
        <v>61839</v>
      </c>
      <c r="D6" s="9">
        <v>56540</v>
      </c>
      <c r="E6" s="9">
        <v>39780</v>
      </c>
      <c r="F6" s="9">
        <v>26</v>
      </c>
      <c r="G6" s="9">
        <v>24</v>
      </c>
      <c r="H6" s="9">
        <f>F6-G6</f>
        <v>2</v>
      </c>
      <c r="I6" s="11">
        <f t="shared" ref="I6:I15" si="0">D6/G6</f>
        <v>2355.8333333333335</v>
      </c>
      <c r="J6" s="11">
        <f>I6*H6</f>
        <v>4711.666666666667</v>
      </c>
      <c r="K6" s="11">
        <f>E6-J6</f>
        <v>35068.333333333336</v>
      </c>
      <c r="L6" s="12"/>
      <c r="M6" s="9"/>
    </row>
    <row r="7" spans="1:13" ht="15.75">
      <c r="A7" s="9">
        <f>A6+1</f>
        <v>2007</v>
      </c>
      <c r="B7" s="9">
        <f>E6</f>
        <v>39780</v>
      </c>
      <c r="C7" s="9">
        <v>69103</v>
      </c>
      <c r="D7" s="9">
        <v>61957</v>
      </c>
      <c r="E7" s="9">
        <v>46926</v>
      </c>
      <c r="F7" s="9">
        <v>26</v>
      </c>
      <c r="G7" s="9">
        <v>24</v>
      </c>
      <c r="H7" s="9">
        <f t="shared" ref="H7:H15" si="1">F7-G7</f>
        <v>2</v>
      </c>
      <c r="I7" s="11">
        <f t="shared" si="0"/>
        <v>2581.5416666666665</v>
      </c>
      <c r="J7" s="11">
        <f t="shared" ref="J7:J15" si="2">I7*H7</f>
        <v>5163.083333333333</v>
      </c>
      <c r="K7" s="11">
        <f>K6+C7-D7-J7</f>
        <v>37051.250000000007</v>
      </c>
      <c r="L7" s="12"/>
      <c r="M7" s="9"/>
    </row>
    <row r="8" spans="1:13" ht="15.75">
      <c r="A8" s="9">
        <f t="shared" ref="A8:A15" si="3">A7+1</f>
        <v>2008</v>
      </c>
      <c r="B8" s="9">
        <f t="shared" ref="B8:B15" si="4">E7</f>
        <v>46926</v>
      </c>
      <c r="C8" s="9">
        <v>70352</v>
      </c>
      <c r="D8" s="9">
        <v>67459</v>
      </c>
      <c r="E8" s="9">
        <v>49819</v>
      </c>
      <c r="F8" s="9">
        <v>26</v>
      </c>
      <c r="G8" s="9">
        <v>24</v>
      </c>
      <c r="H8" s="9">
        <f t="shared" si="1"/>
        <v>2</v>
      </c>
      <c r="I8" s="11">
        <f t="shared" si="0"/>
        <v>2810.7916666666665</v>
      </c>
      <c r="J8" s="11">
        <f t="shared" si="2"/>
        <v>5621.583333333333</v>
      </c>
      <c r="K8" s="11">
        <f t="shared" ref="K8:K15" si="5">K7+C8-D8-J8</f>
        <v>34322.666666666664</v>
      </c>
      <c r="L8" s="12"/>
      <c r="M8" s="9"/>
    </row>
    <row r="9" spans="1:13" ht="15.75">
      <c r="A9" s="9">
        <f t="shared" si="3"/>
        <v>2009</v>
      </c>
      <c r="B9" s="9">
        <f t="shared" si="4"/>
        <v>49819</v>
      </c>
      <c r="C9" s="9">
        <v>77151</v>
      </c>
      <c r="D9" s="9">
        <v>71179</v>
      </c>
      <c r="E9" s="9">
        <v>55791</v>
      </c>
      <c r="F9" s="9">
        <v>31</v>
      </c>
      <c r="G9" s="9">
        <v>27</v>
      </c>
      <c r="H9" s="9">
        <f t="shared" si="1"/>
        <v>4</v>
      </c>
      <c r="I9" s="11">
        <f t="shared" si="0"/>
        <v>2636.2592592592591</v>
      </c>
      <c r="J9" s="11">
        <f t="shared" si="2"/>
        <v>10545.037037037036</v>
      </c>
      <c r="K9" s="11">
        <f t="shared" si="5"/>
        <v>29749.62962962962</v>
      </c>
      <c r="L9" s="12"/>
      <c r="M9" s="9"/>
    </row>
    <row r="10" spans="1:13" ht="15.75">
      <c r="A10" s="9">
        <f t="shared" si="3"/>
        <v>2010</v>
      </c>
      <c r="B10" s="9">
        <f t="shared" si="4"/>
        <v>55791</v>
      </c>
      <c r="C10" s="9">
        <v>78280</v>
      </c>
      <c r="D10" s="9">
        <v>79509</v>
      </c>
      <c r="E10" s="9">
        <v>54562</v>
      </c>
      <c r="F10" s="9">
        <v>31</v>
      </c>
      <c r="G10" s="9">
        <v>29</v>
      </c>
      <c r="H10" s="9">
        <f t="shared" si="1"/>
        <v>2</v>
      </c>
      <c r="I10" s="11">
        <f t="shared" si="0"/>
        <v>2741.6896551724139</v>
      </c>
      <c r="J10" s="11">
        <f t="shared" si="2"/>
        <v>5483.3793103448279</v>
      </c>
      <c r="K10" s="11">
        <f t="shared" si="5"/>
        <v>23037.250319284794</v>
      </c>
      <c r="L10" s="12"/>
      <c r="M10" s="9"/>
    </row>
    <row r="11" spans="1:13" ht="15.75">
      <c r="A11" s="9">
        <f t="shared" si="3"/>
        <v>2011</v>
      </c>
      <c r="B11" s="9">
        <f t="shared" si="4"/>
        <v>54562</v>
      </c>
      <c r="C11" s="9">
        <v>77090</v>
      </c>
      <c r="D11" s="9">
        <v>73133</v>
      </c>
      <c r="E11" s="9">
        <v>58519</v>
      </c>
      <c r="F11" s="9">
        <v>31</v>
      </c>
      <c r="G11" s="9">
        <v>27</v>
      </c>
      <c r="H11" s="9">
        <f t="shared" si="1"/>
        <v>4</v>
      </c>
      <c r="I11" s="11">
        <f t="shared" si="0"/>
        <v>2708.6296296296296</v>
      </c>
      <c r="J11" s="11">
        <f t="shared" si="2"/>
        <v>10834.518518518518</v>
      </c>
      <c r="K11" s="11">
        <f t="shared" si="5"/>
        <v>16159.731800766276</v>
      </c>
      <c r="L11" s="20" t="s">
        <v>40</v>
      </c>
      <c r="M11" s="9"/>
    </row>
    <row r="12" spans="1:13" ht="15.75">
      <c r="A12" s="9">
        <f t="shared" si="3"/>
        <v>2012</v>
      </c>
      <c r="B12" s="9">
        <f t="shared" si="4"/>
        <v>58519</v>
      </c>
      <c r="C12" s="9">
        <v>76917</v>
      </c>
      <c r="D12" s="9">
        <v>68744</v>
      </c>
      <c r="E12" s="9">
        <v>66692</v>
      </c>
      <c r="F12" s="9">
        <v>31</v>
      </c>
      <c r="G12" s="9">
        <v>27</v>
      </c>
      <c r="H12" s="9">
        <f t="shared" si="1"/>
        <v>4</v>
      </c>
      <c r="I12" s="11">
        <f t="shared" si="0"/>
        <v>2546.0740740740739</v>
      </c>
      <c r="J12" s="11">
        <f t="shared" si="2"/>
        <v>10184.296296296296</v>
      </c>
      <c r="K12" s="11">
        <f t="shared" si="5"/>
        <v>14148.435504469988</v>
      </c>
      <c r="L12" s="12"/>
      <c r="M12" s="9"/>
    </row>
    <row r="13" spans="1:13" ht="15.75">
      <c r="A13" s="9">
        <f t="shared" si="3"/>
        <v>2013</v>
      </c>
      <c r="B13" s="9">
        <f t="shared" si="4"/>
        <v>66692</v>
      </c>
      <c r="C13" s="9">
        <v>76742</v>
      </c>
      <c r="D13" s="9">
        <v>77085</v>
      </c>
      <c r="E13" s="9">
        <v>66349</v>
      </c>
      <c r="F13" s="9">
        <v>31</v>
      </c>
      <c r="G13" s="9">
        <v>29</v>
      </c>
      <c r="H13" s="9">
        <f t="shared" si="1"/>
        <v>2</v>
      </c>
      <c r="I13" s="11">
        <f t="shared" si="0"/>
        <v>2658.1034482758619</v>
      </c>
      <c r="J13" s="11">
        <f t="shared" si="2"/>
        <v>5316.2068965517237</v>
      </c>
      <c r="K13" s="11">
        <f t="shared" si="5"/>
        <v>8489.2286079182668</v>
      </c>
      <c r="L13" s="12"/>
      <c r="M13" s="9"/>
    </row>
    <row r="14" spans="1:13" ht="15.75">
      <c r="A14" s="9">
        <f t="shared" si="3"/>
        <v>2014</v>
      </c>
      <c r="B14" s="9">
        <f t="shared" si="4"/>
        <v>66349</v>
      </c>
      <c r="C14" s="9">
        <v>89164</v>
      </c>
      <c r="D14" s="9">
        <v>92722</v>
      </c>
      <c r="E14" s="9">
        <v>62791</v>
      </c>
      <c r="F14" s="9">
        <v>31</v>
      </c>
      <c r="G14" s="9">
        <v>28</v>
      </c>
      <c r="H14" s="9">
        <f t="shared" si="1"/>
        <v>3</v>
      </c>
      <c r="I14" s="11">
        <f t="shared" si="0"/>
        <v>3311.5</v>
      </c>
      <c r="J14" s="11">
        <f t="shared" si="2"/>
        <v>9934.5</v>
      </c>
      <c r="K14" s="11">
        <f t="shared" si="5"/>
        <v>-5003.2713920817332</v>
      </c>
      <c r="L14" s="12"/>
      <c r="M14" s="9"/>
    </row>
    <row r="15" spans="1:13" ht="15.75">
      <c r="A15" s="9">
        <f t="shared" si="3"/>
        <v>2015</v>
      </c>
      <c r="B15" s="9">
        <f t="shared" si="4"/>
        <v>62791</v>
      </c>
      <c r="C15" s="9">
        <v>78444</v>
      </c>
      <c r="D15" s="9">
        <v>82092</v>
      </c>
      <c r="E15" s="9">
        <v>59272</v>
      </c>
      <c r="F15" s="9">
        <v>31</v>
      </c>
      <c r="G15" s="9">
        <v>26</v>
      </c>
      <c r="H15" s="9">
        <f t="shared" si="1"/>
        <v>5</v>
      </c>
      <c r="I15" s="11">
        <f t="shared" si="0"/>
        <v>3157.3846153846152</v>
      </c>
      <c r="J15" s="11">
        <f t="shared" si="2"/>
        <v>15786.923076923076</v>
      </c>
      <c r="K15" s="11">
        <f t="shared" si="5"/>
        <v>-24438.194469004811</v>
      </c>
      <c r="L15" s="12"/>
      <c r="M15" s="9"/>
    </row>
    <row r="16" spans="1:13" ht="15.7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  <c r="M16" s="9"/>
    </row>
    <row r="17" spans="1:1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">
    <mergeCell ref="A1:G1"/>
  </mergeCells>
  <hyperlinks>
    <hyperlink ref="D4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L11" sqref="L11"/>
    </sheetView>
  </sheetViews>
  <sheetFormatPr defaultRowHeight="15"/>
  <cols>
    <col min="3" max="3" width="11" customWidth="1"/>
    <col min="4" max="4" width="10.5703125" customWidth="1"/>
    <col min="5" max="5" width="8.85546875" customWidth="1"/>
    <col min="6" max="6" width="11.5703125" customWidth="1"/>
    <col min="7" max="7" width="9.7109375" customWidth="1"/>
    <col min="8" max="8" width="10.28515625" customWidth="1"/>
    <col min="11" max="11" width="10.28515625" customWidth="1"/>
    <col min="12" max="12" width="12" customWidth="1"/>
  </cols>
  <sheetData>
    <row r="1" spans="1:15">
      <c r="A1" t="s">
        <v>14</v>
      </c>
      <c r="G1" t="s">
        <v>37</v>
      </c>
    </row>
    <row r="2" spans="1:15" ht="15.75">
      <c r="A2" s="9" t="s">
        <v>39</v>
      </c>
      <c r="B2" s="9"/>
      <c r="C2" s="9"/>
      <c r="D2" s="9"/>
      <c r="E2" s="9"/>
      <c r="F2" s="14" t="s">
        <v>34</v>
      </c>
      <c r="G2" s="9"/>
      <c r="I2" s="9"/>
      <c r="J2" s="9"/>
      <c r="K2" s="9"/>
      <c r="L2" s="9"/>
      <c r="M2" s="9"/>
    </row>
    <row r="3" spans="1:15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5.75">
      <c r="A4" s="4" t="s">
        <v>18</v>
      </c>
      <c r="B4" s="4"/>
      <c r="C4" s="9"/>
      <c r="D4" s="5" t="s">
        <v>15</v>
      </c>
      <c r="E4" s="4"/>
      <c r="F4" s="4"/>
      <c r="G4" s="4"/>
      <c r="H4" s="9"/>
      <c r="I4" s="4"/>
      <c r="J4" s="4" t="s">
        <v>17</v>
      </c>
      <c r="K4" s="9"/>
      <c r="L4" s="9"/>
      <c r="M4" s="9"/>
    </row>
    <row r="5" spans="1:15" ht="6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10" t="s">
        <v>10</v>
      </c>
      <c r="G5" s="10" t="s">
        <v>8</v>
      </c>
      <c r="H5" s="10" t="s">
        <v>9</v>
      </c>
      <c r="I5" s="10" t="s">
        <v>5</v>
      </c>
      <c r="J5" s="10" t="s">
        <v>6</v>
      </c>
      <c r="K5" s="10" t="s">
        <v>7</v>
      </c>
      <c r="L5" s="10"/>
      <c r="M5" s="10"/>
      <c r="N5" s="16"/>
      <c r="O5" s="17"/>
    </row>
    <row r="6" spans="1:15" ht="15.75">
      <c r="A6" s="9">
        <v>2006</v>
      </c>
      <c r="B6" s="9">
        <v>3521283</v>
      </c>
      <c r="C6" s="9">
        <v>1581906</v>
      </c>
      <c r="D6" s="9">
        <v>1440354</v>
      </c>
      <c r="E6" s="9">
        <v>3654853</v>
      </c>
      <c r="F6" s="9">
        <v>726</v>
      </c>
      <c r="G6" s="9">
        <v>611</v>
      </c>
      <c r="H6" s="9">
        <f>F6-G6</f>
        <v>115</v>
      </c>
      <c r="I6" s="11">
        <f>D6/G6</f>
        <v>2357.3715220949261</v>
      </c>
      <c r="J6" s="11">
        <f>H6*I6</f>
        <v>271097.72504091653</v>
      </c>
      <c r="K6" s="9">
        <f>E6-J6</f>
        <v>3383755.2749590836</v>
      </c>
      <c r="L6" s="12"/>
      <c r="M6" s="9"/>
      <c r="N6" s="17"/>
      <c r="O6" s="17"/>
    </row>
    <row r="7" spans="1:15" ht="15.75">
      <c r="A7" s="9">
        <f>A6+1</f>
        <v>2007</v>
      </c>
      <c r="B7" s="9">
        <f>E6</f>
        <v>3654853</v>
      </c>
      <c r="C7" s="9">
        <v>1568475</v>
      </c>
      <c r="D7" s="9">
        <v>1450996</v>
      </c>
      <c r="E7" s="9">
        <v>3743060</v>
      </c>
      <c r="F7" s="9">
        <v>877</v>
      </c>
      <c r="G7" s="9">
        <v>593</v>
      </c>
      <c r="H7" s="9">
        <f t="shared" ref="H7:H15" si="0">F7-G7</f>
        <v>284</v>
      </c>
      <c r="I7" s="11">
        <f t="shared" ref="I7:I15" si="1">D7/G7</f>
        <v>2446.8735244519394</v>
      </c>
      <c r="J7" s="11">
        <f t="shared" ref="J7:J15" si="2">H7*I7</f>
        <v>694912.0809443508</v>
      </c>
      <c r="K7" s="11">
        <f>K6+C7-D7-J7</f>
        <v>2806322.1940147327</v>
      </c>
      <c r="L7" s="12"/>
      <c r="M7" s="9"/>
      <c r="N7" s="17"/>
      <c r="O7" s="18"/>
    </row>
    <row r="8" spans="1:15" ht="15.75">
      <c r="A8" s="9">
        <f t="shared" ref="A8:A15" si="3">A7+1</f>
        <v>2008</v>
      </c>
      <c r="B8" s="9">
        <f t="shared" ref="B8:B15" si="4">E7</f>
        <v>3743060</v>
      </c>
      <c r="C8" s="9">
        <v>1668706</v>
      </c>
      <c r="D8" s="9">
        <v>1531921</v>
      </c>
      <c r="E8" s="9">
        <v>3874090</v>
      </c>
      <c r="F8" s="9">
        <v>886</v>
      </c>
      <c r="G8" s="9">
        <v>606</v>
      </c>
      <c r="H8" s="9">
        <f t="shared" si="0"/>
        <v>280</v>
      </c>
      <c r="I8" s="11">
        <f t="shared" si="1"/>
        <v>2527.9224422442244</v>
      </c>
      <c r="J8" s="11">
        <f t="shared" si="2"/>
        <v>707818.28382838285</v>
      </c>
      <c r="K8" s="11">
        <f t="shared" ref="K8:K15" si="5">K7+C8-D8-J8</f>
        <v>2235288.9101863499</v>
      </c>
      <c r="L8" s="12"/>
      <c r="M8" s="9"/>
      <c r="N8" s="17"/>
      <c r="O8" s="17"/>
    </row>
    <row r="9" spans="1:15" ht="15.75">
      <c r="A9" s="9">
        <f t="shared" si="3"/>
        <v>2009</v>
      </c>
      <c r="B9" s="9">
        <f t="shared" si="4"/>
        <v>3874090</v>
      </c>
      <c r="C9" s="9">
        <v>1779482</v>
      </c>
      <c r="D9" s="9">
        <v>1593369</v>
      </c>
      <c r="E9" s="9">
        <v>4060709</v>
      </c>
      <c r="F9" s="9">
        <v>895</v>
      </c>
      <c r="G9" s="9">
        <v>630</v>
      </c>
      <c r="H9" s="9">
        <f t="shared" si="0"/>
        <v>265</v>
      </c>
      <c r="I9" s="11">
        <f t="shared" si="1"/>
        <v>2529.1571428571428</v>
      </c>
      <c r="J9" s="11">
        <f t="shared" si="2"/>
        <v>670226.64285714284</v>
      </c>
      <c r="K9" s="11">
        <f t="shared" si="5"/>
        <v>1751175.2673292072</v>
      </c>
      <c r="L9" s="12"/>
      <c r="M9" s="9"/>
      <c r="N9" s="17"/>
      <c r="O9" s="17"/>
    </row>
    <row r="10" spans="1:15" ht="15.75">
      <c r="A10" s="9">
        <f t="shared" si="3"/>
        <v>2010</v>
      </c>
      <c r="B10" s="9">
        <f t="shared" si="4"/>
        <v>4060709</v>
      </c>
      <c r="C10" s="9">
        <v>1864975</v>
      </c>
      <c r="D10" s="9">
        <v>1677863</v>
      </c>
      <c r="E10" s="9">
        <v>4249344</v>
      </c>
      <c r="F10" s="9">
        <v>895</v>
      </c>
      <c r="G10" s="9">
        <v>604</v>
      </c>
      <c r="H10" s="9">
        <f t="shared" si="0"/>
        <v>291</v>
      </c>
      <c r="I10" s="11">
        <f t="shared" si="1"/>
        <v>2777.9188741721855</v>
      </c>
      <c r="J10" s="11">
        <f t="shared" si="2"/>
        <v>808374.39238410594</v>
      </c>
      <c r="K10" s="11">
        <f t="shared" si="5"/>
        <v>1129912.8749451013</v>
      </c>
      <c r="L10" s="12"/>
      <c r="M10" s="9"/>
      <c r="N10" s="17"/>
      <c r="O10" s="17"/>
    </row>
    <row r="11" spans="1:15" ht="15.75">
      <c r="A11" s="9">
        <f t="shared" si="3"/>
        <v>2011</v>
      </c>
      <c r="B11" s="9">
        <f t="shared" si="4"/>
        <v>4249344</v>
      </c>
      <c r="C11" s="9">
        <v>1947873</v>
      </c>
      <c r="D11" s="9">
        <v>1785432</v>
      </c>
      <c r="E11" s="9">
        <v>4327746</v>
      </c>
      <c r="F11" s="9">
        <v>895</v>
      </c>
      <c r="G11" s="9">
        <v>621</v>
      </c>
      <c r="H11" s="9">
        <f t="shared" si="0"/>
        <v>274</v>
      </c>
      <c r="I11" s="11">
        <f t="shared" si="1"/>
        <v>2875.0917874396137</v>
      </c>
      <c r="J11" s="11">
        <f t="shared" si="2"/>
        <v>787775.14975845418</v>
      </c>
      <c r="K11" s="11">
        <f t="shared" si="5"/>
        <v>504578.72518664715</v>
      </c>
      <c r="L11" s="20" t="s">
        <v>40</v>
      </c>
      <c r="M11" s="9"/>
      <c r="N11" s="17"/>
      <c r="O11" s="17"/>
    </row>
    <row r="12" spans="1:15" ht="15.75">
      <c r="A12" s="9">
        <f t="shared" si="3"/>
        <v>2012</v>
      </c>
      <c r="B12" s="9">
        <f t="shared" si="4"/>
        <v>4327746</v>
      </c>
      <c r="C12" s="9">
        <v>1913761</v>
      </c>
      <c r="D12" s="9">
        <v>1791391</v>
      </c>
      <c r="E12" s="9">
        <v>4436915</v>
      </c>
      <c r="F12" s="9">
        <v>895</v>
      </c>
      <c r="G12" s="9">
        <v>614</v>
      </c>
      <c r="H12" s="9">
        <f t="shared" si="0"/>
        <v>281</v>
      </c>
      <c r="I12" s="11">
        <f t="shared" si="1"/>
        <v>2917.5749185667751</v>
      </c>
      <c r="J12" s="11">
        <f t="shared" si="2"/>
        <v>819838.55211726378</v>
      </c>
      <c r="K12" s="11">
        <f t="shared" si="5"/>
        <v>-192889.82693061687</v>
      </c>
      <c r="L12" s="12"/>
      <c r="M12" s="9"/>
      <c r="N12" s="17"/>
      <c r="O12" s="17"/>
    </row>
    <row r="13" spans="1:15" ht="15.75">
      <c r="A13" s="9">
        <f t="shared" si="3"/>
        <v>2013</v>
      </c>
      <c r="B13" s="9">
        <f t="shared" si="4"/>
        <v>4436915</v>
      </c>
      <c r="C13" s="9">
        <v>2014044</v>
      </c>
      <c r="D13" s="9">
        <v>1768896</v>
      </c>
      <c r="E13" s="9">
        <v>4456232</v>
      </c>
      <c r="F13" s="9">
        <v>906</v>
      </c>
      <c r="G13" s="9">
        <v>640</v>
      </c>
      <c r="H13" s="9">
        <f t="shared" si="0"/>
        <v>266</v>
      </c>
      <c r="I13" s="11">
        <f t="shared" si="1"/>
        <v>2763.9</v>
      </c>
      <c r="J13" s="11">
        <f t="shared" si="2"/>
        <v>735197.4</v>
      </c>
      <c r="K13" s="11">
        <f t="shared" si="5"/>
        <v>-682939.22693061701</v>
      </c>
      <c r="L13" s="12"/>
      <c r="M13" s="9"/>
      <c r="N13" s="17"/>
      <c r="O13" s="17"/>
    </row>
    <row r="14" spans="1:15" ht="15.75">
      <c r="A14" s="9">
        <f t="shared" si="3"/>
        <v>2014</v>
      </c>
      <c r="B14" s="9">
        <f t="shared" si="4"/>
        <v>4456232</v>
      </c>
      <c r="C14" s="9">
        <v>1888610</v>
      </c>
      <c r="D14" s="9">
        <v>1787852</v>
      </c>
      <c r="E14" s="9">
        <v>4143803</v>
      </c>
      <c r="F14" s="9">
        <v>947</v>
      </c>
      <c r="G14" s="9">
        <v>633</v>
      </c>
      <c r="H14" s="9">
        <f t="shared" si="0"/>
        <v>314</v>
      </c>
      <c r="I14" s="11">
        <f t="shared" si="1"/>
        <v>2824.4107424960507</v>
      </c>
      <c r="J14" s="11">
        <f t="shared" si="2"/>
        <v>886864.97314375988</v>
      </c>
      <c r="K14" s="11">
        <f t="shared" si="5"/>
        <v>-1469046.2000743768</v>
      </c>
      <c r="L14" s="12"/>
      <c r="M14" s="9"/>
      <c r="N14" s="17"/>
      <c r="O14" s="17"/>
    </row>
    <row r="15" spans="1:15" ht="15.75">
      <c r="A15" s="9">
        <f t="shared" si="3"/>
        <v>2015</v>
      </c>
      <c r="B15" s="9">
        <f t="shared" si="4"/>
        <v>4143803</v>
      </c>
      <c r="C15" s="9">
        <v>1793495</v>
      </c>
      <c r="D15" s="9">
        <v>1711658</v>
      </c>
      <c r="E15" s="9">
        <v>4225640</v>
      </c>
      <c r="F15" s="9">
        <v>1018</v>
      </c>
      <c r="G15" s="9">
        <v>598</v>
      </c>
      <c r="H15" s="9">
        <f t="shared" si="0"/>
        <v>420</v>
      </c>
      <c r="I15" s="11">
        <f t="shared" si="1"/>
        <v>2862.304347826087</v>
      </c>
      <c r="J15" s="11">
        <f t="shared" si="2"/>
        <v>1202167.8260869565</v>
      </c>
      <c r="K15" s="11">
        <f t="shared" si="5"/>
        <v>-2589377.0261613335</v>
      </c>
      <c r="L15" s="12"/>
      <c r="M15" s="9"/>
      <c r="N15" s="17"/>
      <c r="O15" s="17"/>
    </row>
    <row r="16" spans="1:15" ht="15.7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  <c r="M16" s="9"/>
    </row>
    <row r="17" spans="1:1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.7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</sheetData>
  <hyperlinks>
    <hyperlink ref="D4" r:id="rId1"/>
  </hyperlinks>
  <pageMargins left="0.7" right="0.7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L11" sqref="L11"/>
    </sheetView>
  </sheetViews>
  <sheetFormatPr defaultRowHeight="15"/>
  <cols>
    <col min="2" max="2" width="10.7109375" customWidth="1"/>
    <col min="3" max="4" width="9.85546875" bestFit="1" customWidth="1"/>
    <col min="5" max="5" width="10" customWidth="1"/>
    <col min="6" max="6" width="11.28515625" customWidth="1"/>
    <col min="8" max="8" width="10.85546875" customWidth="1"/>
    <col min="11" max="11" width="10.85546875" bestFit="1" customWidth="1"/>
    <col min="12" max="12" width="10.42578125" customWidth="1"/>
  </cols>
  <sheetData>
    <row r="1" spans="1:14" ht="15.7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>
      <c r="A2" s="4" t="s">
        <v>13</v>
      </c>
      <c r="B2" s="9"/>
      <c r="C2" s="9"/>
      <c r="D2" s="9"/>
      <c r="E2" s="9"/>
      <c r="F2" s="4" t="s">
        <v>38</v>
      </c>
      <c r="G2" s="9"/>
      <c r="H2" s="9"/>
      <c r="I2" s="9"/>
      <c r="J2" s="9"/>
      <c r="K2" s="9"/>
      <c r="L2" s="9"/>
      <c r="M2" s="9"/>
      <c r="N2" s="9"/>
    </row>
    <row r="3" spans="1:14" ht="15.75">
      <c r="A3" s="9"/>
      <c r="B3" s="9"/>
      <c r="C3" s="9"/>
      <c r="D3" s="9"/>
      <c r="E3" s="9"/>
      <c r="F3" s="9"/>
      <c r="G3" s="14" t="s">
        <v>34</v>
      </c>
      <c r="H3" s="9"/>
      <c r="I3" s="9"/>
      <c r="J3" s="9"/>
      <c r="K3" s="9"/>
      <c r="L3" s="9"/>
      <c r="M3" s="9"/>
      <c r="N3" s="9"/>
    </row>
    <row r="4" spans="1:14" ht="15.75">
      <c r="A4" s="4" t="s">
        <v>16</v>
      </c>
      <c r="B4" s="4"/>
      <c r="C4" s="9"/>
      <c r="D4" s="5" t="s">
        <v>15</v>
      </c>
      <c r="E4" s="4"/>
      <c r="F4" s="4"/>
      <c r="G4" s="4"/>
      <c r="H4" s="9"/>
      <c r="I4" s="4"/>
      <c r="J4" s="4" t="s">
        <v>17</v>
      </c>
      <c r="K4" s="9"/>
      <c r="L4" s="9"/>
      <c r="M4" s="9"/>
      <c r="N4" s="9"/>
    </row>
    <row r="5" spans="1:14" ht="6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10" t="s">
        <v>10</v>
      </c>
      <c r="G5" s="10" t="s">
        <v>8</v>
      </c>
      <c r="H5" s="10" t="s">
        <v>9</v>
      </c>
      <c r="I5" s="10" t="s">
        <v>5</v>
      </c>
      <c r="J5" s="10" t="s">
        <v>6</v>
      </c>
      <c r="K5" s="10" t="s">
        <v>7</v>
      </c>
      <c r="L5" s="10"/>
      <c r="M5" s="9"/>
      <c r="N5" s="9"/>
    </row>
    <row r="6" spans="1:14" ht="15.75">
      <c r="A6" s="9">
        <v>2006</v>
      </c>
      <c r="B6" s="9">
        <v>25654251</v>
      </c>
      <c r="C6" s="9">
        <v>15623712</v>
      </c>
      <c r="D6" s="9">
        <v>15811027</v>
      </c>
      <c r="E6" s="9">
        <v>25079618</v>
      </c>
      <c r="F6" s="9">
        <v>14641</v>
      </c>
      <c r="G6" s="9">
        <v>11840</v>
      </c>
      <c r="H6" s="9">
        <f>F6-G6</f>
        <v>2801</v>
      </c>
      <c r="I6" s="11">
        <f>D6/G6</f>
        <v>1335.3907939189189</v>
      </c>
      <c r="J6" s="9">
        <f>H6*I6</f>
        <v>3740429.6137668919</v>
      </c>
      <c r="K6" s="11">
        <f>E6-J6</f>
        <v>21339188.386233106</v>
      </c>
      <c r="L6" s="12"/>
      <c r="M6" s="9"/>
      <c r="N6" s="9"/>
    </row>
    <row r="7" spans="1:14" ht="15.75">
      <c r="A7" s="9">
        <f>A6+1</f>
        <v>2007</v>
      </c>
      <c r="B7" s="9">
        <f>E6</f>
        <v>25079618</v>
      </c>
      <c r="C7" s="9">
        <v>15164847</v>
      </c>
      <c r="D7" s="9">
        <v>14913900</v>
      </c>
      <c r="E7" s="9">
        <v>25418165</v>
      </c>
      <c r="F7" s="9">
        <v>15672</v>
      </c>
      <c r="G7" s="9">
        <v>12439</v>
      </c>
      <c r="H7" s="9">
        <f t="shared" ref="H7:H15" si="0">F7-G7</f>
        <v>3233</v>
      </c>
      <c r="I7" s="11">
        <f t="shared" ref="I7:I15" si="1">D7/G7</f>
        <v>1198.9629391430178</v>
      </c>
      <c r="J7" s="9">
        <f t="shared" ref="J7:J15" si="2">H7*I7</f>
        <v>3876247.1822493766</v>
      </c>
      <c r="K7" s="11">
        <f>K6+C7-D7-J7</f>
        <v>17713888.203983732</v>
      </c>
      <c r="L7" s="12"/>
      <c r="M7" s="9"/>
      <c r="N7" s="9"/>
    </row>
    <row r="8" spans="1:14" ht="15.75">
      <c r="A8" s="9">
        <f t="shared" ref="A8:A15" si="3">A7+1</f>
        <v>2008</v>
      </c>
      <c r="B8" s="9">
        <f t="shared" ref="B8:B15" si="4">E7</f>
        <v>25418165</v>
      </c>
      <c r="C8" s="9">
        <v>16410217</v>
      </c>
      <c r="D8" s="9">
        <v>15385389</v>
      </c>
      <c r="E8" s="9">
        <v>26409011</v>
      </c>
      <c r="F8" s="9">
        <v>16591</v>
      </c>
      <c r="G8" s="9">
        <v>13332</v>
      </c>
      <c r="H8" s="9">
        <f t="shared" si="0"/>
        <v>3259</v>
      </c>
      <c r="I8" s="11">
        <f t="shared" si="1"/>
        <v>1154.0195769576958</v>
      </c>
      <c r="J8" s="9">
        <f t="shared" si="2"/>
        <v>3760949.8013051306</v>
      </c>
      <c r="K8" s="11">
        <f t="shared" ref="K8:K15" si="5">K7+C8-D8-J8</f>
        <v>14977766.402678601</v>
      </c>
      <c r="L8" s="12"/>
      <c r="M8" s="9"/>
      <c r="N8" s="9"/>
    </row>
    <row r="9" spans="1:14" ht="15.75">
      <c r="A9" s="9">
        <f t="shared" si="3"/>
        <v>2009</v>
      </c>
      <c r="B9" s="9">
        <f t="shared" si="4"/>
        <v>26409011</v>
      </c>
      <c r="C9" s="9">
        <v>16965198</v>
      </c>
      <c r="D9" s="9">
        <v>16098779</v>
      </c>
      <c r="E9" s="9">
        <v>27275953</v>
      </c>
      <c r="F9" s="9">
        <v>16746</v>
      </c>
      <c r="G9" s="9">
        <v>13946</v>
      </c>
      <c r="H9" s="9">
        <f t="shared" si="0"/>
        <v>2800</v>
      </c>
      <c r="I9" s="11">
        <f t="shared" si="1"/>
        <v>1154.3653377312492</v>
      </c>
      <c r="J9" s="9">
        <f t="shared" si="2"/>
        <v>3232222.9456474977</v>
      </c>
      <c r="K9" s="11">
        <f t="shared" si="5"/>
        <v>12611962.457031105</v>
      </c>
      <c r="L9" s="12"/>
      <c r="M9" s="9"/>
      <c r="N9" s="9"/>
    </row>
    <row r="10" spans="1:14" ht="15.75">
      <c r="A10" s="9">
        <f t="shared" si="3"/>
        <v>2010</v>
      </c>
      <c r="B10" s="9">
        <f t="shared" si="4"/>
        <v>27275953</v>
      </c>
      <c r="C10" s="9">
        <v>18004311</v>
      </c>
      <c r="D10" s="9">
        <v>17659558</v>
      </c>
      <c r="E10" s="9">
        <v>27548070</v>
      </c>
      <c r="F10" s="9">
        <v>17151</v>
      </c>
      <c r="G10" s="9">
        <v>13981</v>
      </c>
      <c r="H10" s="9">
        <f t="shared" si="0"/>
        <v>3170</v>
      </c>
      <c r="I10" s="11">
        <f t="shared" si="1"/>
        <v>1263.1112223732207</v>
      </c>
      <c r="J10" s="9">
        <f t="shared" si="2"/>
        <v>4004062.5749231097</v>
      </c>
      <c r="K10" s="11">
        <f t="shared" si="5"/>
        <v>8952652.8821079955</v>
      </c>
      <c r="L10" s="12"/>
      <c r="M10" s="9"/>
      <c r="N10" s="9"/>
    </row>
    <row r="11" spans="1:14" ht="15.75">
      <c r="A11" s="9">
        <f t="shared" si="3"/>
        <v>2011</v>
      </c>
      <c r="B11" s="9">
        <f t="shared" si="4"/>
        <v>27548070</v>
      </c>
      <c r="C11" s="9">
        <v>17998186</v>
      </c>
      <c r="D11" s="9">
        <v>18617095</v>
      </c>
      <c r="E11" s="9">
        <v>26986307</v>
      </c>
      <c r="F11" s="9">
        <v>18123</v>
      </c>
      <c r="G11" s="9">
        <v>14287</v>
      </c>
      <c r="H11" s="9">
        <f t="shared" si="0"/>
        <v>3836</v>
      </c>
      <c r="I11" s="11">
        <f t="shared" si="1"/>
        <v>1303.0793728564429</v>
      </c>
      <c r="J11" s="9">
        <f t="shared" si="2"/>
        <v>4998612.4742773147</v>
      </c>
      <c r="K11" s="11">
        <f t="shared" si="5"/>
        <v>3335131.4078306807</v>
      </c>
      <c r="L11" s="20" t="s">
        <v>40</v>
      </c>
      <c r="M11" s="9"/>
      <c r="N11" s="9"/>
    </row>
    <row r="12" spans="1:14" ht="15.75">
      <c r="A12" s="9">
        <f t="shared" si="3"/>
        <v>2012</v>
      </c>
      <c r="B12" s="9">
        <f t="shared" si="4"/>
        <v>26986307</v>
      </c>
      <c r="C12" s="9">
        <v>18120280</v>
      </c>
      <c r="D12" s="9">
        <v>18156554</v>
      </c>
      <c r="E12" s="9">
        <v>26951461</v>
      </c>
      <c r="F12" s="9">
        <v>18050</v>
      </c>
      <c r="G12" s="9">
        <v>14432</v>
      </c>
      <c r="H12" s="9">
        <f t="shared" si="0"/>
        <v>3618</v>
      </c>
      <c r="I12" s="11">
        <f t="shared" si="1"/>
        <v>1258.076080931264</v>
      </c>
      <c r="J12" s="9">
        <f t="shared" si="2"/>
        <v>4551719.2608093126</v>
      </c>
      <c r="K12" s="15">
        <f t="shared" si="5"/>
        <v>-1252861.8529786309</v>
      </c>
      <c r="L12" s="12"/>
      <c r="M12" s="9"/>
      <c r="N12" s="9"/>
    </row>
    <row r="13" spans="1:14" ht="15.75">
      <c r="A13" s="9">
        <f t="shared" si="3"/>
        <v>2013</v>
      </c>
      <c r="B13" s="9">
        <f t="shared" si="4"/>
        <v>26951461</v>
      </c>
      <c r="C13" s="9">
        <v>18668309</v>
      </c>
      <c r="D13" s="9">
        <v>18739357</v>
      </c>
      <c r="E13" s="9">
        <v>26839256</v>
      </c>
      <c r="F13" s="9">
        <v>19238</v>
      </c>
      <c r="G13" s="9">
        <v>14942</v>
      </c>
      <c r="H13" s="9">
        <f t="shared" si="0"/>
        <v>4296</v>
      </c>
      <c r="I13" s="11">
        <f t="shared" si="1"/>
        <v>1254.1398072547183</v>
      </c>
      <c r="J13" s="9">
        <f t="shared" si="2"/>
        <v>5387784.61196627</v>
      </c>
      <c r="K13" s="11">
        <f t="shared" si="5"/>
        <v>-6711694.4649449019</v>
      </c>
      <c r="L13" s="12"/>
      <c r="M13" s="9"/>
      <c r="N13" s="9"/>
    </row>
    <row r="14" spans="1:14" ht="15.75">
      <c r="A14" s="9">
        <f t="shared" si="3"/>
        <v>2014</v>
      </c>
      <c r="B14" s="9">
        <f t="shared" si="4"/>
        <v>26839256</v>
      </c>
      <c r="C14" s="9">
        <v>19296554</v>
      </c>
      <c r="D14" s="9">
        <v>19342864</v>
      </c>
      <c r="E14" s="9">
        <v>26694689</v>
      </c>
      <c r="F14" s="9">
        <v>20146</v>
      </c>
      <c r="G14" s="9">
        <v>15625</v>
      </c>
      <c r="H14" s="9">
        <f t="shared" si="0"/>
        <v>4521</v>
      </c>
      <c r="I14" s="11">
        <f t="shared" si="1"/>
        <v>1237.9432959999999</v>
      </c>
      <c r="J14" s="9">
        <f t="shared" si="2"/>
        <v>5596741.6412159996</v>
      </c>
      <c r="K14" s="11">
        <f t="shared" si="5"/>
        <v>-12354746.106160901</v>
      </c>
      <c r="L14" s="12"/>
      <c r="M14" s="9"/>
      <c r="N14" s="9"/>
    </row>
    <row r="15" spans="1:14" ht="15.75">
      <c r="A15" s="9">
        <f t="shared" si="3"/>
        <v>2015</v>
      </c>
      <c r="B15" s="9">
        <f t="shared" si="4"/>
        <v>26694689</v>
      </c>
      <c r="C15" s="9">
        <v>19397487</v>
      </c>
      <c r="D15" s="9">
        <v>18637803</v>
      </c>
      <c r="E15" s="9">
        <v>27652918</v>
      </c>
      <c r="F15" s="9">
        <v>20620</v>
      </c>
      <c r="G15" s="9">
        <v>16119</v>
      </c>
      <c r="H15" s="9">
        <f t="shared" si="0"/>
        <v>4501</v>
      </c>
      <c r="I15" s="11">
        <f t="shared" si="1"/>
        <v>1156.2629815745393</v>
      </c>
      <c r="J15" s="9">
        <f t="shared" si="2"/>
        <v>5204339.6800670009</v>
      </c>
      <c r="K15" s="11">
        <f t="shared" si="5"/>
        <v>-16799401.786227904</v>
      </c>
      <c r="L15" s="12"/>
      <c r="M15" s="9"/>
      <c r="N15" s="9"/>
    </row>
    <row r="16" spans="1:14" ht="15.75">
      <c r="A16" s="9"/>
      <c r="B16" s="9"/>
      <c r="C16" s="9"/>
      <c r="D16" s="9"/>
      <c r="E16" s="9"/>
      <c r="F16" s="9"/>
      <c r="G16" s="9"/>
      <c r="H16" s="9"/>
      <c r="I16" s="11"/>
      <c r="J16" s="9"/>
      <c r="K16" s="9"/>
      <c r="L16" s="13"/>
      <c r="M16" s="9"/>
      <c r="N16" s="9"/>
    </row>
  </sheetData>
  <hyperlinks>
    <hyperlink ref="D4" r:id="rId1"/>
  </hyperlinks>
  <pageMargins left="0.7" right="0.7" top="0.75" bottom="0.75" header="0.3" footer="0.3"/>
  <pageSetup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14" sqref="A14"/>
    </sheetView>
  </sheetViews>
  <sheetFormatPr defaultRowHeight="15"/>
  <cols>
    <col min="1" max="1" width="15.5703125" customWidth="1"/>
    <col min="2" max="2" width="19.42578125" customWidth="1"/>
    <col min="3" max="3" width="10.85546875" customWidth="1"/>
    <col min="4" max="4" width="14.140625" customWidth="1"/>
    <col min="5" max="6" width="10.5703125" customWidth="1"/>
    <col min="10" max="10" width="11.140625" bestFit="1" customWidth="1"/>
  </cols>
  <sheetData>
    <row r="1" spans="1:10">
      <c r="A1" t="s">
        <v>20</v>
      </c>
    </row>
    <row r="2" spans="1:10">
      <c r="B2" t="s">
        <v>31</v>
      </c>
      <c r="C2" t="s">
        <v>18</v>
      </c>
      <c r="D2" t="s">
        <v>32</v>
      </c>
      <c r="E2" t="s">
        <v>33</v>
      </c>
    </row>
    <row r="3" spans="1:10">
      <c r="A3">
        <v>2006</v>
      </c>
      <c r="B3">
        <v>34481</v>
      </c>
      <c r="C3">
        <v>3521283</v>
      </c>
      <c r="D3">
        <v>25654251</v>
      </c>
      <c r="E3">
        <f>SUM(A3:D3)</f>
        <v>29212021</v>
      </c>
      <c r="F3" t="s">
        <v>26</v>
      </c>
      <c r="I3">
        <v>292</v>
      </c>
    </row>
    <row r="4" spans="1:10">
      <c r="A4">
        <v>2015</v>
      </c>
      <c r="B4">
        <v>59272</v>
      </c>
      <c r="C4">
        <v>4225640</v>
      </c>
      <c r="D4">
        <v>27652918</v>
      </c>
      <c r="E4">
        <f>SUM(A4:D4)</f>
        <v>31939845</v>
      </c>
      <c r="F4" t="s">
        <v>26</v>
      </c>
      <c r="I4">
        <v>320</v>
      </c>
    </row>
    <row r="5" spans="1:10" ht="45">
      <c r="A5" s="1" t="s">
        <v>21</v>
      </c>
      <c r="B5" s="3">
        <v>0.1</v>
      </c>
      <c r="C5" s="3">
        <v>0.31</v>
      </c>
      <c r="D5" s="3">
        <v>0.2</v>
      </c>
    </row>
    <row r="6" spans="1:10" ht="30">
      <c r="A6" s="1" t="s">
        <v>22</v>
      </c>
      <c r="B6">
        <v>755082</v>
      </c>
      <c r="C6">
        <v>18021327</v>
      </c>
      <c r="D6">
        <v>175649101</v>
      </c>
      <c r="E6">
        <f>SUM(B6:D6)</f>
        <v>194425510</v>
      </c>
      <c r="F6" s="6">
        <f>E6/10</f>
        <v>19442551</v>
      </c>
      <c r="G6" t="s">
        <v>27</v>
      </c>
      <c r="I6">
        <f>E6/100000</f>
        <v>1944.2551000000001</v>
      </c>
    </row>
    <row r="7" spans="1:10" ht="30">
      <c r="A7" s="1" t="s">
        <v>23</v>
      </c>
      <c r="B7">
        <v>730420</v>
      </c>
      <c r="C7">
        <v>16539732</v>
      </c>
      <c r="D7">
        <v>173362326</v>
      </c>
      <c r="E7">
        <f>SUM(B7:D7)</f>
        <v>190632478</v>
      </c>
      <c r="F7" s="6">
        <f>E7/10</f>
        <v>19063247.800000001</v>
      </c>
      <c r="G7" t="s">
        <v>27</v>
      </c>
      <c r="I7">
        <f t="shared" ref="I7:I11" si="0">E7/100000</f>
        <v>1906.3247799999999</v>
      </c>
      <c r="J7" s="8"/>
    </row>
    <row r="8" spans="1:10" ht="30">
      <c r="A8" s="1" t="s">
        <v>24</v>
      </c>
      <c r="B8">
        <f>B6-B7</f>
        <v>24662</v>
      </c>
      <c r="C8">
        <f>C6-C7</f>
        <v>1481595</v>
      </c>
      <c r="D8">
        <f>D6-D7</f>
        <v>2286775</v>
      </c>
      <c r="E8">
        <f>SUM(B8:D8)</f>
        <v>3793032</v>
      </c>
      <c r="F8" s="6">
        <f>E8/10</f>
        <v>379303.2</v>
      </c>
      <c r="G8" t="s">
        <v>27</v>
      </c>
      <c r="I8">
        <f t="shared" si="0"/>
        <v>37.930320000000002</v>
      </c>
    </row>
    <row r="9" spans="1:10" ht="45">
      <c r="A9" s="1" t="s">
        <v>25</v>
      </c>
      <c r="B9">
        <f>B7*B5</f>
        <v>73042</v>
      </c>
      <c r="C9" s="2">
        <f>C7*C5</f>
        <v>5127316.92</v>
      </c>
      <c r="D9" s="2">
        <f>D7*D5</f>
        <v>34672465.200000003</v>
      </c>
      <c r="E9">
        <f>SUM(B9:D9)</f>
        <v>39872824.120000005</v>
      </c>
      <c r="F9" s="6">
        <f>E9/10</f>
        <v>3987282.4120000005</v>
      </c>
      <c r="G9" t="s">
        <v>27</v>
      </c>
      <c r="I9">
        <f t="shared" si="0"/>
        <v>398.72824120000007</v>
      </c>
    </row>
    <row r="11" spans="1:10" ht="45">
      <c r="A11" s="1" t="s">
        <v>36</v>
      </c>
      <c r="B11" s="2">
        <f>B3+B6-B7-B9</f>
        <v>-13899</v>
      </c>
      <c r="C11" s="2">
        <f>C3+C6-C7-C9</f>
        <v>-124438.91999999993</v>
      </c>
      <c r="D11" s="2">
        <f>D3+D6-D7-D9</f>
        <v>-6731439.200000003</v>
      </c>
      <c r="E11" s="2">
        <f>SUM(B11:D11)</f>
        <v>-6869777.1200000029</v>
      </c>
      <c r="I11">
        <f t="shared" si="0"/>
        <v>-68.697771200000034</v>
      </c>
    </row>
    <row r="19" spans="1:2">
      <c r="A19" s="1" t="s">
        <v>28</v>
      </c>
      <c r="B19" t="s">
        <v>29</v>
      </c>
    </row>
    <row r="20" spans="1:2" ht="30">
      <c r="A20" s="7" t="s">
        <v>30</v>
      </c>
      <c r="B20">
        <v>8976240798</v>
      </c>
    </row>
  </sheetData>
  <hyperlinks>
    <hyperlink ref="A20" r:id="rId1"/>
  </hyperlinks>
  <pageMargins left="0.7" right="0.7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Supreme Court</vt:lpstr>
      <vt:lpstr>Data for HC</vt:lpstr>
      <vt:lpstr>Data for Subordinate Courts</vt:lpstr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2017-10-27T09:52:01Z</dcterms:modified>
</cp:coreProperties>
</file>